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armatechlabs-my.sharepoint.com/personal/justin_muir_pharmatechlabs_com/Documents/Documents/Elks docs/"/>
    </mc:Choice>
  </mc:AlternateContent>
  <xr:revisionPtr revIDLastSave="0" documentId="8_{F57AB52F-4F32-490B-846C-74E04982D62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J11" i="1"/>
  <c r="C11" i="1"/>
  <c r="D26" i="1"/>
  <c r="T20" i="1"/>
  <c r="N20" i="1"/>
  <c r="K20" i="1"/>
  <c r="J20" i="1"/>
  <c r="I20" i="1"/>
  <c r="H20" i="1"/>
  <c r="G20" i="1"/>
  <c r="E20" i="1"/>
  <c r="D20" i="1"/>
  <c r="B20" i="1"/>
  <c r="L25" i="1"/>
  <c r="T11" i="1"/>
  <c r="N11" i="1"/>
  <c r="K11" i="1"/>
  <c r="I11" i="1"/>
  <c r="H11" i="1"/>
  <c r="G11" i="1"/>
  <c r="E11" i="1"/>
  <c r="D11" i="1"/>
  <c r="B11" i="1"/>
  <c r="P25" i="1"/>
  <c r="F25" i="1"/>
  <c r="Q25" i="1"/>
  <c r="C26" i="1"/>
  <c r="E26" i="1"/>
  <c r="G26" i="1"/>
  <c r="H26" i="1"/>
  <c r="I26" i="1"/>
  <c r="J26" i="1"/>
  <c r="N26" i="1"/>
  <c r="T26" i="1"/>
  <c r="B26" i="1"/>
  <c r="O19" i="1"/>
  <c r="P19" i="1"/>
  <c r="Q19" i="1"/>
  <c r="L19" i="1"/>
  <c r="F19" i="1"/>
  <c r="O10" i="1"/>
  <c r="P10" i="1"/>
  <c r="Q10" i="1"/>
  <c r="L10" i="1"/>
  <c r="F10" i="1"/>
  <c r="O16" i="1"/>
  <c r="O17" i="1"/>
  <c r="O18" i="1"/>
  <c r="O15" i="1"/>
  <c r="O7" i="1"/>
  <c r="O8" i="1"/>
  <c r="O9" i="1"/>
  <c r="O6" i="1"/>
  <c r="O20" i="1" l="1"/>
  <c r="O25" i="1"/>
  <c r="K26" i="1"/>
  <c r="Q26" i="1"/>
  <c r="O11" i="1"/>
  <c r="M25" i="1"/>
  <c r="R25" i="1" s="1"/>
  <c r="U25" i="1" s="1"/>
  <c r="V25" i="1" s="1"/>
  <c r="M19" i="1"/>
  <c r="R19" i="1" s="1"/>
  <c r="U19" i="1" s="1"/>
  <c r="V19" i="1" s="1"/>
  <c r="M10" i="1"/>
  <c r="R10" i="1" s="1"/>
  <c r="F24" i="1"/>
  <c r="F26" i="1" l="1"/>
  <c r="S19" i="1"/>
  <c r="S25" i="1"/>
  <c r="U10" i="1"/>
  <c r="V10" i="1" s="1"/>
  <c r="S10" i="1"/>
  <c r="Q16" i="1"/>
  <c r="Q17" i="1"/>
  <c r="Q18" i="1"/>
  <c r="Q15" i="1"/>
  <c r="P16" i="1"/>
  <c r="P17" i="1"/>
  <c r="P18" i="1"/>
  <c r="P15" i="1"/>
  <c r="P7" i="1"/>
  <c r="P8" i="1"/>
  <c r="P9" i="1"/>
  <c r="P6" i="1"/>
  <c r="L16" i="1"/>
  <c r="L17" i="1"/>
  <c r="L18" i="1"/>
  <c r="L15" i="1"/>
  <c r="F16" i="1"/>
  <c r="F17" i="1"/>
  <c r="F18" i="1"/>
  <c r="F15" i="1"/>
  <c r="Q7" i="1"/>
  <c r="Q8" i="1"/>
  <c r="Q9" i="1"/>
  <c r="Q6" i="1"/>
  <c r="F27" i="1" l="1"/>
  <c r="M17" i="1"/>
  <c r="R17" i="1" s="1"/>
  <c r="S17" i="1" s="1"/>
  <c r="M15" i="1"/>
  <c r="R15" i="1" s="1"/>
  <c r="U15" i="1" s="1"/>
  <c r="V15" i="1" s="1"/>
  <c r="M18" i="1"/>
  <c r="R18" i="1" s="1"/>
  <c r="S18" i="1" s="1"/>
  <c r="M16" i="1"/>
  <c r="R16" i="1" s="1"/>
  <c r="S16" i="1" s="1"/>
  <c r="U17" i="1" l="1"/>
  <c r="V17" i="1" s="1"/>
  <c r="U18" i="1"/>
  <c r="V18" i="1" s="1"/>
  <c r="U16" i="1"/>
  <c r="V16" i="1" s="1"/>
  <c r="S15" i="1"/>
  <c r="L7" i="1"/>
  <c r="L8" i="1"/>
  <c r="L9" i="1"/>
  <c r="L6" i="1"/>
  <c r="F7" i="1"/>
  <c r="F8" i="1"/>
  <c r="F9" i="1"/>
  <c r="F6" i="1"/>
  <c r="M6" i="1" l="1"/>
  <c r="R6" i="1" s="1"/>
  <c r="S6" i="1" s="1"/>
  <c r="M8" i="1"/>
  <c r="R8" i="1" s="1"/>
  <c r="S8" i="1" s="1"/>
  <c r="M9" i="1"/>
  <c r="R9" i="1" s="1"/>
  <c r="M7" i="1"/>
  <c r="R7" i="1" s="1"/>
  <c r="Q24" i="1"/>
  <c r="L24" i="1"/>
  <c r="L26" i="1" s="1"/>
  <c r="P24" i="1"/>
  <c r="P26" i="1" s="1"/>
  <c r="O24" i="1"/>
  <c r="O26" i="1" s="1"/>
  <c r="U8" i="1" l="1"/>
  <c r="V8" i="1" s="1"/>
  <c r="U6" i="1"/>
  <c r="V6" i="1" s="1"/>
  <c r="U7" i="1"/>
  <c r="V7" i="1" s="1"/>
  <c r="S7" i="1"/>
  <c r="U9" i="1"/>
  <c r="V9" i="1" s="1"/>
  <c r="S9" i="1"/>
  <c r="M24" i="1"/>
  <c r="M26" i="1" s="1"/>
  <c r="R24" i="1" l="1"/>
  <c r="R26" i="1" s="1"/>
  <c r="S24" i="1" l="1"/>
  <c r="S26" i="1" s="1"/>
  <c r="U24" i="1"/>
  <c r="U26" i="1" s="1"/>
  <c r="V24" i="1" l="1"/>
  <c r="V26" i="1" s="1"/>
  <c r="F20" i="1" l="1"/>
  <c r="F21" i="1" s="1"/>
  <c r="F11" i="1"/>
  <c r="F12" i="1" s="1"/>
  <c r="Q11" i="1"/>
  <c r="Q20" i="1"/>
  <c r="P11" i="1"/>
  <c r="L11" i="1"/>
  <c r="L20" i="1"/>
  <c r="P20" i="1"/>
  <c r="M20" i="1" l="1"/>
  <c r="R20" i="1" s="1"/>
  <c r="S20" i="1" s="1"/>
  <c r="M11" i="1"/>
  <c r="R11" i="1" s="1"/>
  <c r="S11" i="1" s="1"/>
  <c r="U20" i="1" l="1"/>
  <c r="V20" i="1" s="1"/>
  <c r="U11" i="1"/>
  <c r="V11" i="1" s="1"/>
</calcChain>
</file>

<file path=xl/sharedStrings.xml><?xml version="1.0" encoding="utf-8"?>
<sst xmlns="http://schemas.openxmlformats.org/spreadsheetml/2006/main" count="159" uniqueCount="52">
  <si>
    <t>LODGE YEAR</t>
  </si>
  <si>
    <t>ELKS</t>
  </si>
  <si>
    <t>Begin</t>
  </si>
  <si>
    <t>Gain</t>
  </si>
  <si>
    <t xml:space="preserve">Gain </t>
  </si>
  <si>
    <t>Loss</t>
  </si>
  <si>
    <t>Current</t>
  </si>
  <si>
    <t>Total</t>
  </si>
  <si>
    <t>Lap</t>
  </si>
  <si>
    <t>Dlqncy</t>
  </si>
  <si>
    <t>Projected</t>
  </si>
  <si>
    <t>Present Status</t>
  </si>
  <si>
    <t>Cand</t>
  </si>
  <si>
    <t>Lodge Name &amp; #</t>
  </si>
  <si>
    <t>New</t>
  </si>
  <si>
    <t>Affiliated</t>
  </si>
  <si>
    <t>Rein.</t>
  </si>
  <si>
    <t>DNP</t>
  </si>
  <si>
    <t>Expel</t>
  </si>
  <si>
    <t>Transfer</t>
  </si>
  <si>
    <t>Absolute</t>
  </si>
  <si>
    <t>Deceased</t>
  </si>
  <si>
    <t>Mbrs.</t>
  </si>
  <si>
    <t>Unpaid</t>
  </si>
  <si>
    <t xml:space="preserve">   %</t>
  </si>
  <si>
    <t>Mbrshp</t>
  </si>
  <si>
    <t>gain/-loss</t>
  </si>
  <si>
    <t>Members</t>
  </si>
  <si>
    <t>Gain/Loss</t>
  </si>
  <si>
    <t xml:space="preserve"> </t>
  </si>
  <si>
    <t>Totals</t>
  </si>
  <si>
    <t xml:space="preserve">Totals </t>
  </si>
  <si>
    <t>State</t>
  </si>
  <si>
    <t>District</t>
  </si>
  <si>
    <t>UTAH</t>
  </si>
  <si>
    <t>8920 UT NORTH</t>
  </si>
  <si>
    <t>Golden Spike 719</t>
  </si>
  <si>
    <t>Park City 734</t>
  </si>
  <si>
    <t>Tooele 1673</t>
  </si>
  <si>
    <t>Vernal 2375</t>
  </si>
  <si>
    <t>Bountiful 2442</t>
  </si>
  <si>
    <t>8960 UT SOUTH</t>
  </si>
  <si>
    <t>Provo 849</t>
  </si>
  <si>
    <t>Price 1550</t>
  </si>
  <si>
    <t>Cedar City 1556</t>
  </si>
  <si>
    <t>St. George Dixie 1743</t>
  </si>
  <si>
    <t>Eureka "Tintic" 711</t>
  </si>
  <si>
    <t xml:space="preserve">  </t>
  </si>
  <si>
    <t>2021-22</t>
  </si>
  <si>
    <t>Schedule an Initiation</t>
  </si>
  <si>
    <t xml:space="preserve">Outstanding work! 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</si>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</sst>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0.000"/>
    <numFmt numFmtId="166" formatCode="0.0000"/>
    <numFmt numFmtId="167" formatCode="0.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5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1" fontId="1" fillId="0" borderId="0"/>
    <xf numFmtId="164" fontId="2" fillId="0" borderId="0" applyFont="0" applyFill="0" applyBorder="0" applyAlignment="0" applyProtection="0"/>
    <xf numFmtId="1" fontId="2" fillId="0" borderId="0"/>
    <xf numFmtId="0" fontId="3" fillId="2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5" applyNumberFormat="0" applyAlignment="0" applyProtection="0"/>
    <xf numFmtId="0" fontId="7" fillId="8" borderId="0" applyNumberFormat="0" applyBorder="0" applyAlignment="0" applyProtection="0"/>
  </cellStyleXfs>
  <cellXfs count="72">
    <xf numFmtId="0" fontId="0" fillId="0" borderId="0" xfId="0"/>
    <xf numFmtId="0" fontId="8" fillId="5" borderId="0" xfId="0" applyFont="1" applyFill="1" applyAlignment="1">
      <alignment horizontal="center"/>
    </xf>
    <xf numFmtId="0" fontId="9" fillId="4" borderId="0" xfId="6" applyFont="1"/>
    <xf numFmtId="0" fontId="10" fillId="5" borderId="0" xfId="0" applyFont="1" applyFill="1"/>
    <xf numFmtId="0" fontId="8" fillId="5" borderId="0" xfId="0" applyFont="1" applyFill="1"/>
    <xf numFmtId="0" fontId="11" fillId="3" borderId="0" xfId="5" applyFont="1"/>
    <xf numFmtId="0" fontId="8" fillId="8" borderId="0" xfId="8" applyFont="1" applyAlignment="1">
      <alignment horizontal="center"/>
    </xf>
    <xf numFmtId="0" fontId="12" fillId="6" borderId="5" xfId="7" applyFont="1"/>
    <xf numFmtId="16" fontId="8" fillId="5" borderId="0" xfId="0" applyNumberFormat="1" applyFont="1" applyFill="1" applyAlignment="1">
      <alignment horizontal="center"/>
    </xf>
    <xf numFmtId="0" fontId="13" fillId="5" borderId="0" xfId="0" applyFont="1" applyFill="1"/>
    <xf numFmtId="0" fontId="9" fillId="4" borderId="0" xfId="6" applyFont="1" applyAlignment="1">
      <alignment horizontal="center"/>
    </xf>
    <xf numFmtId="0" fontId="10" fillId="5" borderId="0" xfId="0" applyFont="1" applyFill="1" applyAlignment="1">
      <alignment horizontal="center"/>
    </xf>
    <xf numFmtId="0" fontId="11" fillId="3" borderId="0" xfId="5" applyFont="1" applyAlignment="1">
      <alignment horizontal="center"/>
    </xf>
    <xf numFmtId="0" fontId="12" fillId="6" borderId="5" xfId="7" applyFont="1" applyAlignment="1">
      <alignment horizontal="center"/>
    </xf>
    <xf numFmtId="0" fontId="0" fillId="5" borderId="0" xfId="0" applyFont="1" applyFill="1"/>
    <xf numFmtId="14" fontId="8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165" fontId="11" fillId="3" borderId="0" xfId="5" applyNumberFormat="1" applyFont="1" applyAlignment="1">
      <alignment horizontal="center"/>
    </xf>
    <xf numFmtId="0" fontId="11" fillId="8" borderId="0" xfId="8" applyFont="1" applyAlignment="1">
      <alignment horizontal="center"/>
    </xf>
    <xf numFmtId="0" fontId="12" fillId="5" borderId="5" xfId="7" applyFont="1" applyFill="1" applyAlignment="1">
      <alignment horizontal="center"/>
    </xf>
    <xf numFmtId="0" fontId="11" fillId="5" borderId="0" xfId="0" applyFont="1" applyFill="1"/>
    <xf numFmtId="0" fontId="15" fillId="5" borderId="0" xfId="0" applyFont="1" applyFill="1"/>
    <xf numFmtId="0" fontId="16" fillId="5" borderId="0" xfId="0" applyFont="1" applyFill="1"/>
    <xf numFmtId="0" fontId="0" fillId="0" borderId="0" xfId="0" applyFont="1"/>
    <xf numFmtId="0" fontId="8" fillId="7" borderId="0" xfId="0" applyFont="1" applyFill="1" applyAlignment="1">
      <alignment horizontal="center"/>
    </xf>
    <xf numFmtId="0" fontId="12" fillId="7" borderId="5" xfId="7" applyFont="1" applyFill="1" applyAlignment="1">
      <alignment horizontal="center"/>
    </xf>
    <xf numFmtId="0" fontId="11" fillId="5" borderId="0" xfId="0" applyFont="1" applyFill="1" applyAlignment="1">
      <alignment horizontal="left"/>
    </xf>
    <xf numFmtId="0" fontId="0" fillId="7" borderId="0" xfId="0" applyFont="1" applyFill="1"/>
    <xf numFmtId="0" fontId="8" fillId="5" borderId="2" xfId="0" applyFont="1" applyFill="1" applyBorder="1" applyAlignment="1">
      <alignment horizontal="center"/>
    </xf>
    <xf numFmtId="0" fontId="9" fillId="4" borderId="2" xfId="6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3" borderId="2" xfId="5" applyFont="1" applyBorder="1" applyAlignment="1">
      <alignment horizontal="center"/>
    </xf>
    <xf numFmtId="165" fontId="11" fillId="3" borderId="2" xfId="5" applyNumberFormat="1" applyFont="1" applyBorder="1" applyAlignment="1">
      <alignment horizontal="center"/>
    </xf>
    <xf numFmtId="0" fontId="11" fillId="8" borderId="2" xfId="8" applyFont="1" applyBorder="1" applyAlignment="1">
      <alignment horizontal="center"/>
    </xf>
    <xf numFmtId="0" fontId="8" fillId="5" borderId="2" xfId="0" applyFont="1" applyFill="1" applyBorder="1"/>
    <xf numFmtId="2" fontId="11" fillId="3" borderId="0" xfId="5" applyNumberFormat="1" applyFont="1" applyAlignment="1">
      <alignment horizontal="center"/>
    </xf>
    <xf numFmtId="0" fontId="8" fillId="5" borderId="0" xfId="0" applyFont="1" applyFill="1" applyBorder="1" applyAlignment="1">
      <alignment horizontal="center"/>
    </xf>
    <xf numFmtId="14" fontId="8" fillId="5" borderId="0" xfId="0" applyNumberFormat="1" applyFont="1" applyFill="1" applyBorder="1" applyAlignment="1">
      <alignment horizontal="center"/>
    </xf>
    <xf numFmtId="0" fontId="9" fillId="4" borderId="0" xfId="6" applyFont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1" fillId="3" borderId="0" xfId="5" applyFont="1" applyBorder="1" applyAlignment="1">
      <alignment horizontal="center"/>
    </xf>
    <xf numFmtId="0" fontId="0" fillId="5" borderId="0" xfId="0" applyFont="1" applyFill="1" applyBorder="1"/>
    <xf numFmtId="0" fontId="11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0" fontId="8" fillId="5" borderId="3" xfId="0" applyFont="1" applyFill="1" applyBorder="1" applyAlignment="1">
      <alignment horizontal="center"/>
    </xf>
    <xf numFmtId="0" fontId="9" fillId="4" borderId="3" xfId="6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1" fillId="3" borderId="3" xfId="5" applyFont="1" applyBorder="1" applyAlignment="1">
      <alignment horizontal="center"/>
    </xf>
    <xf numFmtId="0" fontId="8" fillId="8" borderId="3" xfId="8" applyFont="1" applyBorder="1" applyAlignment="1">
      <alignment horizontal="center"/>
    </xf>
    <xf numFmtId="0" fontId="8" fillId="5" borderId="3" xfId="0" applyFont="1" applyFill="1" applyBorder="1"/>
    <xf numFmtId="0" fontId="8" fillId="5" borderId="4" xfId="0" applyFont="1" applyFill="1" applyBorder="1" applyAlignment="1">
      <alignment horizontal="center"/>
    </xf>
    <xf numFmtId="14" fontId="8" fillId="5" borderId="4" xfId="0" applyNumberFormat="1" applyFont="1" applyFill="1" applyBorder="1" applyAlignment="1">
      <alignment horizontal="center"/>
    </xf>
    <xf numFmtId="0" fontId="9" fillId="4" borderId="4" xfId="6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1" fillId="3" borderId="4" xfId="5" applyFont="1" applyBorder="1" applyAlignment="1">
      <alignment horizontal="center"/>
    </xf>
    <xf numFmtId="0" fontId="8" fillId="8" borderId="4" xfId="8" applyFont="1" applyBorder="1" applyAlignment="1">
      <alignment horizontal="center"/>
    </xf>
    <xf numFmtId="0" fontId="8" fillId="5" borderId="4" xfId="0" applyFont="1" applyFill="1" applyBorder="1"/>
    <xf numFmtId="166" fontId="11" fillId="3" borderId="0" xfId="5" applyNumberFormat="1" applyFont="1" applyAlignment="1">
      <alignment horizontal="center"/>
    </xf>
    <xf numFmtId="166" fontId="11" fillId="3" borderId="2" xfId="5" applyNumberFormat="1" applyFont="1" applyBorder="1" applyAlignment="1">
      <alignment horizontal="center"/>
    </xf>
    <xf numFmtId="167" fontId="0" fillId="5" borderId="0" xfId="0" applyNumberFormat="1" applyFont="1" applyFill="1" applyAlignment="1">
      <alignment horizontal="left"/>
    </xf>
    <xf numFmtId="0" fontId="14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/>
    </xf>
    <xf numFmtId="165" fontId="9" fillId="4" borderId="0" xfId="6" applyNumberFormat="1" applyFont="1" applyAlignment="1">
      <alignment horizontal="center"/>
    </xf>
    <xf numFmtId="0" fontId="10" fillId="8" borderId="0" xfId="8" applyFont="1" applyAlignment="1">
      <alignment horizontal="center"/>
    </xf>
    <xf numFmtId="0" fontId="17" fillId="5" borderId="0" xfId="0" applyFont="1" applyFill="1" applyBorder="1"/>
    <xf numFmtId="0" fontId="17" fillId="5" borderId="0" xfId="0" applyFont="1" applyFill="1"/>
    <xf numFmtId="0" fontId="17" fillId="5" borderId="0" xfId="0" applyFont="1" applyFill="1" applyAlignment="1">
      <alignment horizontal="left"/>
    </xf>
    <xf numFmtId="0" fontId="17" fillId="5" borderId="0" xfId="0" applyFont="1" applyFill="1" applyAlignment="1">
      <alignment horizontal="center"/>
    </xf>
    <xf numFmtId="0" fontId="10" fillId="8" borderId="2" xfId="8" applyFont="1" applyBorder="1" applyAlignment="1">
      <alignment horizontal="center"/>
    </xf>
  </cellXfs>
  <cellStyles count="9">
    <cellStyle name="20% - Accent4" xfId="8" builtinId="42"/>
    <cellStyle name="Bad" xfId="5" builtinId="27"/>
    <cellStyle name="Check Cell" xfId="4" builtinId="23" hidden="1"/>
    <cellStyle name="Good" xfId="6" builtinId="26"/>
    <cellStyle name="Input" xfId="7" builtinId="20"/>
    <cellStyle name="Normal" xfId="0" builtinId="0"/>
    <cellStyle name="Normal 2" xfId="1" xr:uid="{00000000-0005-0000-0000-000006000000}"/>
    <cellStyle name="Normal 2 2" xfId="3" xr:uid="{00000000-0005-0000-0000-000007000000}"/>
    <cellStyle name="Percent 2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workbookViewId="0">
      <selection activeCell="W25" sqref="W25"/>
    </sheetView>
  </sheetViews>
  <sheetFormatPr defaultColWidth="9.140625" defaultRowHeight="15" x14ac:dyDescent="0.25"/>
  <cols>
    <col min="1" max="1" width="18.5703125" style="14" bestFit="1" customWidth="1"/>
    <col min="2" max="2" width="7.42578125" style="14" bestFit="1" customWidth="1"/>
    <col min="3" max="3" width="10.42578125" style="14" bestFit="1" customWidth="1"/>
    <col min="4" max="4" width="8.7109375" style="14" bestFit="1" customWidth="1"/>
    <col min="5" max="5" width="6.5703125" style="14" bestFit="1" customWidth="1"/>
    <col min="6" max="6" width="5.42578125" style="2" bestFit="1" customWidth="1"/>
    <col min="7" max="7" width="5.28515625" style="9" bestFit="1" customWidth="1"/>
    <col min="8" max="8" width="5.42578125" style="14" bestFit="1" customWidth="1"/>
    <col min="9" max="9" width="7.85546875" style="14" bestFit="1" customWidth="1"/>
    <col min="10" max="10" width="8.42578125" style="14" bestFit="1" customWidth="1"/>
    <col min="11" max="11" width="8.85546875" style="14" bestFit="1" customWidth="1"/>
    <col min="12" max="12" width="5.28515625" style="5" bestFit="1" customWidth="1"/>
    <col min="13" max="13" width="7.42578125" style="4" bestFit="1" customWidth="1"/>
    <col min="14" max="14" width="8" style="5" bestFit="1" customWidth="1"/>
    <col min="15" max="16" width="5.5703125" style="5" hidden="1" customWidth="1"/>
    <col min="17" max="17" width="7.5703125" style="5" bestFit="1" customWidth="1"/>
    <col min="18" max="18" width="0.140625" style="4" hidden="1" customWidth="1"/>
    <col min="19" max="19" width="13.42578125" style="6" bestFit="1" customWidth="1"/>
    <col min="20" max="20" width="6" style="2" bestFit="1" customWidth="1"/>
    <col min="21" max="21" width="9.5703125" style="4" hidden="1" customWidth="1"/>
    <col min="22" max="22" width="13.140625" style="7" hidden="1" customWidth="1"/>
    <col min="23" max="23" width="11.5703125" style="14" customWidth="1"/>
    <col min="24" max="16384" width="9.140625" style="14"/>
  </cols>
  <sheetData>
    <row r="1" spans="1:33" s="4" customFormat="1" x14ac:dyDescent="0.25">
      <c r="A1" s="1" t="s">
        <v>0</v>
      </c>
      <c r="B1" s="1" t="s">
        <v>48</v>
      </c>
      <c r="C1" s="1"/>
      <c r="D1" s="1"/>
      <c r="E1" s="1"/>
      <c r="F1" s="2"/>
      <c r="G1" s="3"/>
      <c r="L1" s="5"/>
      <c r="N1" s="5"/>
      <c r="O1" s="5"/>
      <c r="P1" s="5"/>
      <c r="Q1" s="5"/>
      <c r="S1" s="6"/>
      <c r="T1" s="2"/>
      <c r="V1" s="7"/>
    </row>
    <row r="2" spans="1:33" s="4" customFormat="1" x14ac:dyDescent="0.25">
      <c r="A2" s="1" t="s">
        <v>34</v>
      </c>
      <c r="B2" s="1" t="s">
        <v>1</v>
      </c>
      <c r="C2" s="8" t="s">
        <v>51</v>
      </c>
      <c r="D2" s="1">
        <v>18</v>
      </c>
      <c r="E2" s="1">
        <v>2022</v>
      </c>
      <c r="F2" s="2"/>
      <c r="G2" s="9"/>
      <c r="L2" s="5"/>
      <c r="N2" s="5"/>
      <c r="O2" s="5"/>
      <c r="P2" s="5"/>
      <c r="Q2" s="5"/>
      <c r="S2" s="6"/>
      <c r="T2" s="2"/>
      <c r="V2" s="7"/>
    </row>
    <row r="4" spans="1:33" x14ac:dyDescent="0.25">
      <c r="A4" s="1" t="s">
        <v>35</v>
      </c>
      <c r="B4" s="1" t="s">
        <v>2</v>
      </c>
      <c r="C4" s="1" t="s">
        <v>3</v>
      </c>
      <c r="D4" s="1" t="s">
        <v>3</v>
      </c>
      <c r="E4" s="1" t="s">
        <v>3</v>
      </c>
      <c r="F4" s="10" t="s">
        <v>4</v>
      </c>
      <c r="G4" s="1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2" t="s">
        <v>5</v>
      </c>
      <c r="M4" s="1" t="s">
        <v>6</v>
      </c>
      <c r="N4" s="12" t="s">
        <v>7</v>
      </c>
      <c r="O4" s="12" t="s">
        <v>7</v>
      </c>
      <c r="P4" s="12" t="s">
        <v>8</v>
      </c>
      <c r="Q4" s="12" t="s">
        <v>9</v>
      </c>
      <c r="R4" s="1" t="s">
        <v>10</v>
      </c>
      <c r="S4" s="6" t="s">
        <v>11</v>
      </c>
      <c r="T4" s="10" t="s">
        <v>12</v>
      </c>
      <c r="U4" s="1" t="s">
        <v>10</v>
      </c>
      <c r="V4" s="13" t="s">
        <v>10</v>
      </c>
    </row>
    <row r="5" spans="1:33" x14ac:dyDescent="0.25">
      <c r="A5" s="1" t="s">
        <v>13</v>
      </c>
      <c r="B5" s="15"/>
      <c r="C5" s="1" t="s">
        <v>14</v>
      </c>
      <c r="D5" s="1" t="s">
        <v>15</v>
      </c>
      <c r="E5" s="1" t="s">
        <v>16</v>
      </c>
      <c r="F5" s="10" t="s">
        <v>7</v>
      </c>
      <c r="G5" s="1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2" t="s">
        <v>7</v>
      </c>
      <c r="M5" s="1" t="s">
        <v>22</v>
      </c>
      <c r="N5" s="12" t="s">
        <v>23</v>
      </c>
      <c r="O5" s="12" t="s">
        <v>5</v>
      </c>
      <c r="P5" s="12" t="s">
        <v>5</v>
      </c>
      <c r="Q5" s="12" t="s">
        <v>24</v>
      </c>
      <c r="R5" s="1" t="s">
        <v>25</v>
      </c>
      <c r="S5" s="6" t="s">
        <v>26</v>
      </c>
      <c r="T5" s="10" t="s">
        <v>7</v>
      </c>
      <c r="U5" s="1" t="s">
        <v>27</v>
      </c>
      <c r="V5" s="13" t="s">
        <v>28</v>
      </c>
      <c r="W5" s="14" t="s">
        <v>29</v>
      </c>
    </row>
    <row r="6" spans="1:33" s="3" customFormat="1" x14ac:dyDescent="0.25">
      <c r="A6" s="16" t="s">
        <v>36</v>
      </c>
      <c r="B6" s="11">
        <v>315</v>
      </c>
      <c r="C6" s="17">
        <v>24</v>
      </c>
      <c r="D6" s="17">
        <v>1</v>
      </c>
      <c r="E6" s="17">
        <v>10</v>
      </c>
      <c r="F6" s="10">
        <f>SUM(C6:E6)</f>
        <v>35</v>
      </c>
      <c r="G6" s="17">
        <v>3</v>
      </c>
      <c r="H6" s="17">
        <v>0</v>
      </c>
      <c r="I6" s="17">
        <v>2</v>
      </c>
      <c r="J6" s="17">
        <v>2</v>
      </c>
      <c r="K6" s="17">
        <v>9</v>
      </c>
      <c r="L6" s="12">
        <f>SUM(G6:K6)</f>
        <v>16</v>
      </c>
      <c r="M6" s="11">
        <f>SUM(B6+F6-L6)</f>
        <v>334</v>
      </c>
      <c r="N6" s="12">
        <v>30</v>
      </c>
      <c r="O6" s="12">
        <f>SUM(G6+H6+I6+J6+K6+N6)</f>
        <v>46</v>
      </c>
      <c r="P6" s="12">
        <f>SUM(G6+H6+J6+N6)</f>
        <v>35</v>
      </c>
      <c r="Q6" s="18">
        <f>SUM(N6/B6)</f>
        <v>9.5238095238095233E-2</v>
      </c>
      <c r="R6" s="11">
        <f>SUM(M6-N6)</f>
        <v>304</v>
      </c>
      <c r="S6" s="19">
        <f>SUM(R6-B6)</f>
        <v>-11</v>
      </c>
      <c r="T6" s="10">
        <v>20</v>
      </c>
      <c r="U6" s="11">
        <f>SUM(R6+T6)</f>
        <v>324</v>
      </c>
      <c r="V6" s="20">
        <f>SUM(U6-B6)</f>
        <v>9</v>
      </c>
      <c r="W6" s="67" t="s">
        <v>49</v>
      </c>
      <c r="X6" s="68"/>
      <c r="Y6" s="22"/>
      <c r="Z6" s="23"/>
      <c r="AA6" s="23"/>
    </row>
    <row r="7" spans="1:33" s="3" customFormat="1" x14ac:dyDescent="0.25">
      <c r="A7" s="16" t="s">
        <v>37</v>
      </c>
      <c r="B7" s="11">
        <v>135</v>
      </c>
      <c r="C7" s="17">
        <v>4</v>
      </c>
      <c r="D7" s="17">
        <v>1</v>
      </c>
      <c r="E7" s="17">
        <v>0</v>
      </c>
      <c r="F7" s="10">
        <f t="shared" ref="F7:F10" si="0">SUM(C7:E7)</f>
        <v>5</v>
      </c>
      <c r="G7" s="17">
        <v>0</v>
      </c>
      <c r="H7" s="17">
        <v>0</v>
      </c>
      <c r="I7" s="17">
        <v>3</v>
      </c>
      <c r="J7" s="17">
        <v>1</v>
      </c>
      <c r="K7" s="17">
        <v>3</v>
      </c>
      <c r="L7" s="12">
        <f t="shared" ref="L7:L11" si="1">SUM(G7:K7)</f>
        <v>7</v>
      </c>
      <c r="M7" s="11">
        <f t="shared" ref="M7:M11" si="2">SUM(B7+F7-L7)</f>
        <v>133</v>
      </c>
      <c r="N7" s="12">
        <v>25</v>
      </c>
      <c r="O7" s="12">
        <f t="shared" ref="O7:O10" si="3">SUM(G7+H7+I7+J7+K7+N7)</f>
        <v>32</v>
      </c>
      <c r="P7" s="12">
        <f t="shared" ref="P7:P11" si="4">SUM(G7+H7+J7+N7)</f>
        <v>26</v>
      </c>
      <c r="Q7" s="18">
        <f t="shared" ref="Q7:Q10" si="5">SUM(N7/B7)</f>
        <v>0.18518518518518517</v>
      </c>
      <c r="R7" s="11">
        <f t="shared" ref="R7:R11" si="6">SUM(M7-N7)</f>
        <v>108</v>
      </c>
      <c r="S7" s="19">
        <f t="shared" ref="S7:S11" si="7">SUM(R7-B7)</f>
        <v>-27</v>
      </c>
      <c r="T7" s="10">
        <v>8</v>
      </c>
      <c r="U7" s="11">
        <f t="shared" ref="U7:U11" si="8">SUM(R7+T7)</f>
        <v>116</v>
      </c>
      <c r="V7" s="20">
        <f t="shared" ref="V7:V11" si="9">SUM(U7-B7)</f>
        <v>-19</v>
      </c>
      <c r="W7" s="67"/>
      <c r="X7" s="68"/>
      <c r="Y7" s="14"/>
      <c r="Z7" s="24"/>
    </row>
    <row r="8" spans="1:33" s="28" customFormat="1" x14ac:dyDescent="0.25">
      <c r="A8" s="16" t="s">
        <v>38</v>
      </c>
      <c r="B8" s="1">
        <v>427</v>
      </c>
      <c r="C8" s="16">
        <v>47</v>
      </c>
      <c r="D8" s="16">
        <v>3</v>
      </c>
      <c r="E8" s="16">
        <v>4</v>
      </c>
      <c r="F8" s="10">
        <f t="shared" si="0"/>
        <v>54</v>
      </c>
      <c r="G8" s="17">
        <v>3</v>
      </c>
      <c r="H8" s="16">
        <v>0</v>
      </c>
      <c r="I8" s="16">
        <v>2</v>
      </c>
      <c r="J8" s="16">
        <v>0</v>
      </c>
      <c r="K8" s="16">
        <v>10</v>
      </c>
      <c r="L8" s="12">
        <f t="shared" si="1"/>
        <v>15</v>
      </c>
      <c r="M8" s="1">
        <f t="shared" si="2"/>
        <v>466</v>
      </c>
      <c r="N8" s="12">
        <v>40</v>
      </c>
      <c r="O8" s="12">
        <f t="shared" si="3"/>
        <v>55</v>
      </c>
      <c r="P8" s="12">
        <f t="shared" si="4"/>
        <v>43</v>
      </c>
      <c r="Q8" s="18">
        <f t="shared" si="5"/>
        <v>9.3676814988290405E-2</v>
      </c>
      <c r="R8" s="25">
        <f t="shared" si="6"/>
        <v>426</v>
      </c>
      <c r="S8" s="19">
        <f t="shared" si="7"/>
        <v>-1</v>
      </c>
      <c r="T8" s="10">
        <v>7</v>
      </c>
      <c r="U8" s="25">
        <f t="shared" si="8"/>
        <v>433</v>
      </c>
      <c r="V8" s="26">
        <f t="shared" si="9"/>
        <v>6</v>
      </c>
      <c r="W8" s="67"/>
      <c r="X8" s="68"/>
      <c r="Y8" s="22"/>
      <c r="Z8" s="23"/>
      <c r="AA8" s="23"/>
      <c r="AB8" s="23"/>
      <c r="AC8" s="14"/>
      <c r="AD8" s="14"/>
      <c r="AE8" s="14"/>
      <c r="AF8" s="14"/>
      <c r="AG8" s="14"/>
    </row>
    <row r="9" spans="1:33" s="3" customFormat="1" x14ac:dyDescent="0.25">
      <c r="A9" s="16" t="s">
        <v>39</v>
      </c>
      <c r="B9" s="11">
        <v>162</v>
      </c>
      <c r="C9" s="17">
        <v>17</v>
      </c>
      <c r="D9" s="17">
        <v>0</v>
      </c>
      <c r="E9" s="17">
        <v>0</v>
      </c>
      <c r="F9" s="10">
        <f t="shared" si="0"/>
        <v>17</v>
      </c>
      <c r="G9" s="17">
        <v>0</v>
      </c>
      <c r="H9" s="17">
        <v>0</v>
      </c>
      <c r="I9" s="17">
        <v>1</v>
      </c>
      <c r="J9" s="17">
        <v>0</v>
      </c>
      <c r="K9" s="17">
        <v>3</v>
      </c>
      <c r="L9" s="12">
        <f t="shared" si="1"/>
        <v>4</v>
      </c>
      <c r="M9" s="11">
        <f t="shared" si="2"/>
        <v>175</v>
      </c>
      <c r="N9" s="12">
        <v>15</v>
      </c>
      <c r="O9" s="12">
        <f t="shared" si="3"/>
        <v>19</v>
      </c>
      <c r="P9" s="12">
        <f t="shared" si="4"/>
        <v>15</v>
      </c>
      <c r="Q9" s="18">
        <f t="shared" si="5"/>
        <v>9.2592592592592587E-2</v>
      </c>
      <c r="R9" s="11">
        <f t="shared" si="6"/>
        <v>160</v>
      </c>
      <c r="S9" s="19">
        <f t="shared" si="7"/>
        <v>-2</v>
      </c>
      <c r="T9" s="10">
        <v>9</v>
      </c>
      <c r="U9" s="11">
        <f t="shared" si="8"/>
        <v>169</v>
      </c>
      <c r="V9" s="13">
        <f t="shared" si="9"/>
        <v>7</v>
      </c>
      <c r="W9" s="69"/>
      <c r="X9" s="68"/>
      <c r="Y9" s="14"/>
      <c r="Z9" s="24"/>
      <c r="AA9" s="14"/>
      <c r="AB9" s="14"/>
    </row>
    <row r="10" spans="1:33" x14ac:dyDescent="0.25">
      <c r="A10" s="16" t="s">
        <v>40</v>
      </c>
      <c r="B10" s="1">
        <v>80</v>
      </c>
      <c r="C10" s="16">
        <v>18</v>
      </c>
      <c r="D10" s="16">
        <v>0</v>
      </c>
      <c r="E10" s="16">
        <v>0</v>
      </c>
      <c r="F10" s="10">
        <f t="shared" si="0"/>
        <v>18</v>
      </c>
      <c r="G10" s="17">
        <v>0</v>
      </c>
      <c r="H10" s="16">
        <v>0</v>
      </c>
      <c r="I10" s="16">
        <v>0</v>
      </c>
      <c r="J10" s="16">
        <v>0</v>
      </c>
      <c r="K10" s="16">
        <v>4</v>
      </c>
      <c r="L10" s="12">
        <f t="shared" si="1"/>
        <v>4</v>
      </c>
      <c r="M10" s="1">
        <f t="shared" si="2"/>
        <v>94</v>
      </c>
      <c r="N10" s="12">
        <v>13</v>
      </c>
      <c r="O10" s="12">
        <f t="shared" si="3"/>
        <v>17</v>
      </c>
      <c r="P10" s="12">
        <f t="shared" si="4"/>
        <v>13</v>
      </c>
      <c r="Q10" s="18">
        <f t="shared" si="5"/>
        <v>0.16250000000000001</v>
      </c>
      <c r="R10" s="1">
        <f t="shared" si="6"/>
        <v>81</v>
      </c>
      <c r="S10" s="66">
        <f t="shared" si="7"/>
        <v>1</v>
      </c>
      <c r="T10" s="10">
        <v>2</v>
      </c>
      <c r="U10" s="1">
        <f t="shared" si="8"/>
        <v>83</v>
      </c>
      <c r="V10" s="13">
        <f t="shared" si="9"/>
        <v>3</v>
      </c>
      <c r="W10" s="63" t="s">
        <v>50</v>
      </c>
      <c r="X10" s="70"/>
    </row>
    <row r="11" spans="1:33" s="35" customFormat="1" x14ac:dyDescent="0.25">
      <c r="A11" s="29" t="s">
        <v>30</v>
      </c>
      <c r="B11" s="29">
        <f>SUM(B6:B10)</f>
        <v>1119</v>
      </c>
      <c r="C11" s="29">
        <f>SUM(C6:C10)</f>
        <v>110</v>
      </c>
      <c r="D11" s="29">
        <f>SUM(D6:D10)</f>
        <v>5</v>
      </c>
      <c r="E11" s="29">
        <f>SUM(E6:E10)</f>
        <v>14</v>
      </c>
      <c r="F11" s="30">
        <f>SUM(C11:E11)</f>
        <v>129</v>
      </c>
      <c r="G11" s="31">
        <f>SUM(G6:G10)</f>
        <v>6</v>
      </c>
      <c r="H11" s="29">
        <f>SUM(H6:H10)</f>
        <v>0</v>
      </c>
      <c r="I11" s="29">
        <f>SUM(I6:I10)</f>
        <v>8</v>
      </c>
      <c r="J11" s="29">
        <f>SUM(J6:J10)</f>
        <v>3</v>
      </c>
      <c r="K11" s="29">
        <f>SUM(K6:K10)</f>
        <v>29</v>
      </c>
      <c r="L11" s="32">
        <f t="shared" si="1"/>
        <v>46</v>
      </c>
      <c r="M11" s="29">
        <f t="shared" si="2"/>
        <v>1202</v>
      </c>
      <c r="N11" s="32">
        <f>SUM(N6:N10)</f>
        <v>123</v>
      </c>
      <c r="O11" s="32">
        <f>SUM(O6:O10)</f>
        <v>169</v>
      </c>
      <c r="P11" s="32">
        <f t="shared" si="4"/>
        <v>132</v>
      </c>
      <c r="Q11" s="33">
        <f>SUM(N11/B11)</f>
        <v>0.10991957104557641</v>
      </c>
      <c r="R11" s="29">
        <f t="shared" si="6"/>
        <v>1079</v>
      </c>
      <c r="S11" s="34">
        <f t="shared" si="7"/>
        <v>-40</v>
      </c>
      <c r="T11" s="30">
        <f>SUM(T6:T10)</f>
        <v>46</v>
      </c>
      <c r="U11" s="29">
        <f t="shared" si="8"/>
        <v>1125</v>
      </c>
      <c r="V11" s="13">
        <f t="shared" si="9"/>
        <v>6</v>
      </c>
    </row>
    <row r="12" spans="1:33" s="4" customFormat="1" x14ac:dyDescent="0.25">
      <c r="B12" s="1"/>
      <c r="C12" s="1"/>
      <c r="D12" s="1"/>
      <c r="E12" s="1"/>
      <c r="F12" s="65">
        <f>SUM(F11/B11)</f>
        <v>0.11528150134048257</v>
      </c>
      <c r="G12" s="11"/>
      <c r="H12" s="1"/>
      <c r="I12" s="1"/>
      <c r="J12" s="1"/>
      <c r="K12" s="1"/>
      <c r="L12" s="12"/>
      <c r="M12" s="1"/>
      <c r="N12" s="12"/>
      <c r="O12" s="12"/>
      <c r="P12" s="12"/>
      <c r="Q12" s="36"/>
      <c r="R12" s="1"/>
      <c r="S12" s="6"/>
      <c r="T12" s="10"/>
      <c r="U12" s="1"/>
      <c r="V12" s="13"/>
    </row>
    <row r="13" spans="1:33" x14ac:dyDescent="0.25">
      <c r="A13" s="1" t="s">
        <v>41</v>
      </c>
      <c r="B13" s="1" t="s">
        <v>2</v>
      </c>
      <c r="C13" s="1" t="s">
        <v>3</v>
      </c>
      <c r="D13" s="1" t="s">
        <v>3</v>
      </c>
      <c r="E13" s="1" t="s">
        <v>3</v>
      </c>
      <c r="F13" s="10" t="s">
        <v>4</v>
      </c>
      <c r="G13" s="11" t="s">
        <v>5</v>
      </c>
      <c r="H13" s="1" t="s">
        <v>5</v>
      </c>
      <c r="I13" s="1" t="s">
        <v>5</v>
      </c>
      <c r="J13" s="1" t="s">
        <v>5</v>
      </c>
      <c r="K13" s="1" t="s">
        <v>5</v>
      </c>
      <c r="L13" s="12" t="s">
        <v>5</v>
      </c>
      <c r="M13" s="1" t="s">
        <v>6</v>
      </c>
      <c r="N13" s="12" t="s">
        <v>7</v>
      </c>
      <c r="O13" s="12" t="s">
        <v>7</v>
      </c>
      <c r="P13" s="12" t="s">
        <v>8</v>
      </c>
      <c r="Q13" s="12" t="s">
        <v>9</v>
      </c>
      <c r="R13" s="1" t="s">
        <v>10</v>
      </c>
      <c r="S13" s="6" t="s">
        <v>11</v>
      </c>
      <c r="T13" s="10" t="s">
        <v>12</v>
      </c>
      <c r="U13" s="1" t="s">
        <v>10</v>
      </c>
      <c r="V13" s="13" t="s">
        <v>10</v>
      </c>
    </row>
    <row r="14" spans="1:33" s="42" customFormat="1" x14ac:dyDescent="0.25">
      <c r="A14" s="37" t="s">
        <v>13</v>
      </c>
      <c r="B14" s="38"/>
      <c r="C14" s="37" t="s">
        <v>14</v>
      </c>
      <c r="D14" s="37" t="s">
        <v>15</v>
      </c>
      <c r="E14" s="37" t="s">
        <v>16</v>
      </c>
      <c r="F14" s="39" t="s">
        <v>7</v>
      </c>
      <c r="G14" s="40" t="s">
        <v>17</v>
      </c>
      <c r="H14" s="37" t="s">
        <v>18</v>
      </c>
      <c r="I14" s="37" t="s">
        <v>19</v>
      </c>
      <c r="J14" s="37" t="s">
        <v>20</v>
      </c>
      <c r="K14" s="37" t="s">
        <v>21</v>
      </c>
      <c r="L14" s="41" t="s">
        <v>7</v>
      </c>
      <c r="M14" s="37" t="s">
        <v>22</v>
      </c>
      <c r="N14" s="41" t="s">
        <v>23</v>
      </c>
      <c r="O14" s="41" t="s">
        <v>5</v>
      </c>
      <c r="P14" s="41" t="s">
        <v>5</v>
      </c>
      <c r="Q14" s="41" t="s">
        <v>24</v>
      </c>
      <c r="R14" s="37" t="s">
        <v>25</v>
      </c>
      <c r="S14" s="6" t="s">
        <v>26</v>
      </c>
      <c r="T14" s="39" t="s">
        <v>7</v>
      </c>
      <c r="U14" s="37" t="s">
        <v>27</v>
      </c>
      <c r="V14" s="13" t="s">
        <v>28</v>
      </c>
    </row>
    <row r="15" spans="1:33" s="3" customFormat="1" x14ac:dyDescent="0.25">
      <c r="A15" s="16" t="s">
        <v>46</v>
      </c>
      <c r="B15" s="11">
        <v>164</v>
      </c>
      <c r="C15" s="17">
        <v>8</v>
      </c>
      <c r="D15" s="17">
        <v>0</v>
      </c>
      <c r="E15" s="17">
        <v>0</v>
      </c>
      <c r="F15" s="10">
        <f>SUM(C15:E15)</f>
        <v>8</v>
      </c>
      <c r="G15" s="17">
        <v>0</v>
      </c>
      <c r="H15" s="17">
        <v>0</v>
      </c>
      <c r="I15" s="17">
        <v>3</v>
      </c>
      <c r="J15" s="17">
        <v>0</v>
      </c>
      <c r="K15" s="17">
        <v>2</v>
      </c>
      <c r="L15" s="12">
        <f xml:space="preserve"> SUM(G15:K15)</f>
        <v>5</v>
      </c>
      <c r="M15" s="11">
        <f>SUM(B15+F15-L15)</f>
        <v>167</v>
      </c>
      <c r="N15" s="12">
        <v>0</v>
      </c>
      <c r="O15" s="12">
        <f>SUM(G15+H15+I15+J15+K15+N15)</f>
        <v>5</v>
      </c>
      <c r="P15" s="12">
        <f>SUM(G15+H15+J15+N15)</f>
        <v>0</v>
      </c>
      <c r="Q15" s="18">
        <f>SUM(N15/B15)</f>
        <v>0</v>
      </c>
      <c r="R15" s="11">
        <f>SUM(M15-N15)</f>
        <v>167</v>
      </c>
      <c r="S15" s="6">
        <f>SUM(R15-B15)</f>
        <v>3</v>
      </c>
      <c r="T15" s="10">
        <v>3</v>
      </c>
      <c r="U15" s="11">
        <f>SUM(R15+T15)</f>
        <v>170</v>
      </c>
      <c r="V15" s="20">
        <f>SUM(U15-B15)</f>
        <v>6</v>
      </c>
      <c r="W15" s="63" t="s">
        <v>50</v>
      </c>
      <c r="X15" s="64"/>
      <c r="Y15" s="14"/>
      <c r="Z15" s="23"/>
      <c r="AA15" s="23"/>
      <c r="AB15" s="23"/>
      <c r="AC15" s="16"/>
      <c r="AE15" s="14"/>
      <c r="AF15" s="14"/>
    </row>
    <row r="16" spans="1:33" s="46" customFormat="1" x14ac:dyDescent="0.25">
      <c r="A16" s="16" t="s">
        <v>42</v>
      </c>
      <c r="B16" s="11">
        <v>360</v>
      </c>
      <c r="C16" s="17">
        <v>46</v>
      </c>
      <c r="D16" s="17">
        <v>5</v>
      </c>
      <c r="E16" s="17">
        <v>11</v>
      </c>
      <c r="F16" s="10">
        <f t="shared" ref="F16:F20" si="10">SUM(C16:E16)</f>
        <v>62</v>
      </c>
      <c r="G16" s="17">
        <v>17</v>
      </c>
      <c r="H16" s="17">
        <v>0</v>
      </c>
      <c r="I16" s="17">
        <v>3</v>
      </c>
      <c r="J16" s="17">
        <v>2</v>
      </c>
      <c r="K16" s="17">
        <v>10</v>
      </c>
      <c r="L16" s="12">
        <f t="shared" ref="L16:L20" si="11" xml:space="preserve"> SUM(G16:K16)</f>
        <v>32</v>
      </c>
      <c r="M16" s="11">
        <f t="shared" ref="M16:M20" si="12">SUM(B16+F16-L16)</f>
        <v>390</v>
      </c>
      <c r="N16" s="12">
        <v>0</v>
      </c>
      <c r="O16" s="12">
        <f t="shared" ref="O16:O19" si="13">SUM(G16+H16+I16+J16+K16+N16)</f>
        <v>32</v>
      </c>
      <c r="P16" s="12">
        <f t="shared" ref="P16:P20" si="14">SUM(G16+H16+J16+N16)</f>
        <v>19</v>
      </c>
      <c r="Q16" s="18">
        <f t="shared" ref="Q16:Q20" si="15">SUM(N16/B16)</f>
        <v>0</v>
      </c>
      <c r="R16" s="45">
        <f t="shared" ref="R16:R20" si="16">SUM(M16-N16)</f>
        <v>390</v>
      </c>
      <c r="S16" s="66">
        <f t="shared" ref="S16:S20" si="17">SUM(R16-B16)</f>
        <v>30</v>
      </c>
      <c r="T16" s="10">
        <v>11</v>
      </c>
      <c r="U16" s="45">
        <f t="shared" ref="U16:U20" si="18">SUM(R16+T16)</f>
        <v>401</v>
      </c>
      <c r="V16" s="26">
        <f t="shared" ref="V16:V20" si="19">SUM(U16-B16)</f>
        <v>41</v>
      </c>
      <c r="W16" s="63" t="s">
        <v>50</v>
      </c>
      <c r="X16" s="64"/>
      <c r="Y16" s="22"/>
      <c r="Z16" s="23"/>
      <c r="AA16" s="23"/>
      <c r="AB16" s="3"/>
      <c r="AC16" s="3"/>
      <c r="AD16" s="3"/>
      <c r="AE16" s="3"/>
      <c r="AF16" s="3"/>
      <c r="AG16" s="3"/>
    </row>
    <row r="17" spans="1:29" s="3" customFormat="1" x14ac:dyDescent="0.25">
      <c r="A17" s="16" t="s">
        <v>43</v>
      </c>
      <c r="B17" s="11">
        <v>161</v>
      </c>
      <c r="C17" s="17">
        <v>13</v>
      </c>
      <c r="D17" s="17">
        <v>1</v>
      </c>
      <c r="E17" s="17">
        <v>1</v>
      </c>
      <c r="F17" s="10">
        <f t="shared" si="10"/>
        <v>15</v>
      </c>
      <c r="G17" s="17">
        <v>17</v>
      </c>
      <c r="H17" s="17">
        <v>0</v>
      </c>
      <c r="I17" s="17">
        <v>0</v>
      </c>
      <c r="J17" s="17">
        <v>1</v>
      </c>
      <c r="K17" s="17">
        <v>7</v>
      </c>
      <c r="L17" s="12">
        <f t="shared" si="11"/>
        <v>25</v>
      </c>
      <c r="M17" s="11">
        <f t="shared" si="12"/>
        <v>151</v>
      </c>
      <c r="N17" s="12">
        <v>0</v>
      </c>
      <c r="O17" s="12">
        <f t="shared" si="13"/>
        <v>25</v>
      </c>
      <c r="P17" s="12">
        <f t="shared" si="14"/>
        <v>18</v>
      </c>
      <c r="Q17" s="18">
        <f t="shared" si="15"/>
        <v>0</v>
      </c>
      <c r="R17" s="11">
        <f t="shared" si="16"/>
        <v>151</v>
      </c>
      <c r="S17" s="19">
        <f t="shared" si="17"/>
        <v>-10</v>
      </c>
      <c r="T17" s="10">
        <v>1</v>
      </c>
      <c r="U17" s="11">
        <f t="shared" si="18"/>
        <v>152</v>
      </c>
      <c r="V17" s="20">
        <f t="shared" si="19"/>
        <v>-9</v>
      </c>
      <c r="W17" s="43"/>
      <c r="X17" s="44"/>
      <c r="Y17" s="14"/>
      <c r="Z17" s="23"/>
      <c r="AA17" s="23"/>
      <c r="AB17" s="23"/>
      <c r="AC17" s="16"/>
    </row>
    <row r="18" spans="1:29" x14ac:dyDescent="0.25">
      <c r="A18" s="16" t="s">
        <v>44</v>
      </c>
      <c r="B18" s="1">
        <v>436</v>
      </c>
      <c r="C18" s="16">
        <v>31</v>
      </c>
      <c r="D18" s="16">
        <v>5</v>
      </c>
      <c r="E18" s="16">
        <v>8</v>
      </c>
      <c r="F18" s="10">
        <f t="shared" si="10"/>
        <v>44</v>
      </c>
      <c r="G18" s="17">
        <v>1</v>
      </c>
      <c r="H18" s="16">
        <v>0</v>
      </c>
      <c r="I18" s="16">
        <v>8</v>
      </c>
      <c r="J18" s="16">
        <v>3</v>
      </c>
      <c r="K18" s="16">
        <v>5</v>
      </c>
      <c r="L18" s="12">
        <f t="shared" si="11"/>
        <v>17</v>
      </c>
      <c r="M18" s="11">
        <f t="shared" si="12"/>
        <v>463</v>
      </c>
      <c r="N18" s="12">
        <v>40</v>
      </c>
      <c r="O18" s="12">
        <f t="shared" si="13"/>
        <v>57</v>
      </c>
      <c r="P18" s="12">
        <f t="shared" si="14"/>
        <v>44</v>
      </c>
      <c r="Q18" s="18">
        <f t="shared" si="15"/>
        <v>9.1743119266055051E-2</v>
      </c>
      <c r="R18" s="45">
        <f t="shared" si="16"/>
        <v>423</v>
      </c>
      <c r="S18" s="19">
        <f t="shared" si="17"/>
        <v>-13</v>
      </c>
      <c r="T18" s="10">
        <v>0</v>
      </c>
      <c r="U18" s="11">
        <f t="shared" si="18"/>
        <v>423</v>
      </c>
      <c r="V18" s="20">
        <f t="shared" si="19"/>
        <v>-13</v>
      </c>
      <c r="W18" s="27"/>
    </row>
    <row r="19" spans="1:29" x14ac:dyDescent="0.25">
      <c r="A19" s="16" t="s">
        <v>45</v>
      </c>
      <c r="B19" s="1">
        <v>1166</v>
      </c>
      <c r="C19" s="16">
        <v>133</v>
      </c>
      <c r="D19" s="16">
        <v>32</v>
      </c>
      <c r="E19" s="16">
        <v>19</v>
      </c>
      <c r="F19" s="10">
        <f t="shared" si="10"/>
        <v>184</v>
      </c>
      <c r="G19" s="17">
        <v>53</v>
      </c>
      <c r="H19" s="16">
        <v>0</v>
      </c>
      <c r="I19" s="16">
        <v>11</v>
      </c>
      <c r="J19" s="16">
        <v>17</v>
      </c>
      <c r="K19" s="16">
        <v>24</v>
      </c>
      <c r="L19" s="12">
        <f t="shared" si="11"/>
        <v>105</v>
      </c>
      <c r="M19" s="11">
        <f t="shared" si="12"/>
        <v>1245</v>
      </c>
      <c r="N19" s="12">
        <v>0</v>
      </c>
      <c r="O19" s="12">
        <f t="shared" si="13"/>
        <v>105</v>
      </c>
      <c r="P19" s="12">
        <f t="shared" si="14"/>
        <v>70</v>
      </c>
      <c r="Q19" s="18">
        <f t="shared" si="15"/>
        <v>0</v>
      </c>
      <c r="R19" s="11">
        <f t="shared" si="16"/>
        <v>1245</v>
      </c>
      <c r="S19" s="66">
        <f t="shared" si="17"/>
        <v>79</v>
      </c>
      <c r="T19" s="10">
        <v>35</v>
      </c>
      <c r="U19" s="11">
        <f t="shared" si="18"/>
        <v>1280</v>
      </c>
      <c r="V19" s="20">
        <f t="shared" si="19"/>
        <v>114</v>
      </c>
      <c r="W19" s="63" t="s">
        <v>50</v>
      </c>
      <c r="X19" s="21"/>
    </row>
    <row r="20" spans="1:29" s="29" customFormat="1" x14ac:dyDescent="0.25">
      <c r="A20" s="29" t="s">
        <v>30</v>
      </c>
      <c r="B20" s="29">
        <f>SUM(B15:B19)</f>
        <v>2287</v>
      </c>
      <c r="C20" s="29">
        <f>SUM(C15:C19)</f>
        <v>231</v>
      </c>
      <c r="D20" s="29">
        <f>SUM(D15:D19)</f>
        <v>43</v>
      </c>
      <c r="E20" s="29">
        <f>SUM(E15:E19)</f>
        <v>39</v>
      </c>
      <c r="F20" s="30">
        <f t="shared" si="10"/>
        <v>313</v>
      </c>
      <c r="G20" s="31">
        <f>SUM(G15:G19)</f>
        <v>88</v>
      </c>
      <c r="H20" s="29">
        <f>SUM(H15:H19)</f>
        <v>0</v>
      </c>
      <c r="I20" s="29">
        <f>SUM(I15:I19)</f>
        <v>25</v>
      </c>
      <c r="J20" s="29">
        <f>SUM(J15:J19)</f>
        <v>23</v>
      </c>
      <c r="K20" s="29">
        <f>SUM(K15:K19)</f>
        <v>48</v>
      </c>
      <c r="L20" s="32">
        <f t="shared" si="11"/>
        <v>184</v>
      </c>
      <c r="M20" s="31">
        <f t="shared" si="12"/>
        <v>2416</v>
      </c>
      <c r="N20" s="32">
        <f>SUM(N15:N19)</f>
        <v>40</v>
      </c>
      <c r="O20" s="32">
        <f>SUM(O15:O19)</f>
        <v>224</v>
      </c>
      <c r="P20" s="32">
        <f t="shared" si="14"/>
        <v>151</v>
      </c>
      <c r="Q20" s="33">
        <f t="shared" si="15"/>
        <v>1.74901617839965E-2</v>
      </c>
      <c r="R20" s="31">
        <f t="shared" si="16"/>
        <v>2376</v>
      </c>
      <c r="S20" s="71">
        <f t="shared" si="17"/>
        <v>89</v>
      </c>
      <c r="T20" s="30">
        <f>SUM(T15:T19)</f>
        <v>50</v>
      </c>
      <c r="U20" s="31">
        <f t="shared" si="18"/>
        <v>2426</v>
      </c>
      <c r="V20" s="13">
        <f t="shared" si="19"/>
        <v>139</v>
      </c>
    </row>
    <row r="21" spans="1:29" x14ac:dyDescent="0.25">
      <c r="F21" s="65">
        <f>SUM(F20/B20)</f>
        <v>0.13686051595977264</v>
      </c>
    </row>
    <row r="22" spans="1:29" s="52" customFormat="1" x14ac:dyDescent="0.25">
      <c r="A22" s="47" t="s">
        <v>32</v>
      </c>
      <c r="B22" s="47" t="s">
        <v>2</v>
      </c>
      <c r="C22" s="47" t="s">
        <v>3</v>
      </c>
      <c r="D22" s="47" t="s">
        <v>3</v>
      </c>
      <c r="E22" s="47" t="s">
        <v>3</v>
      </c>
      <c r="F22" s="48" t="s">
        <v>4</v>
      </c>
      <c r="G22" s="49" t="s">
        <v>5</v>
      </c>
      <c r="H22" s="47" t="s">
        <v>5</v>
      </c>
      <c r="I22" s="47" t="s">
        <v>5</v>
      </c>
      <c r="J22" s="47" t="s">
        <v>5</v>
      </c>
      <c r="K22" s="47" t="s">
        <v>5</v>
      </c>
      <c r="L22" s="50" t="s">
        <v>5</v>
      </c>
      <c r="M22" s="47" t="s">
        <v>6</v>
      </c>
      <c r="N22" s="50" t="s">
        <v>7</v>
      </c>
      <c r="O22" s="50" t="s">
        <v>7</v>
      </c>
      <c r="P22" s="50" t="s">
        <v>8</v>
      </c>
      <c r="Q22" s="50" t="s">
        <v>9</v>
      </c>
      <c r="R22" s="47" t="s">
        <v>10</v>
      </c>
      <c r="S22" s="51" t="s">
        <v>11</v>
      </c>
      <c r="T22" s="48" t="s">
        <v>12</v>
      </c>
      <c r="U22" s="47" t="s">
        <v>10</v>
      </c>
      <c r="V22" s="13" t="s">
        <v>10</v>
      </c>
    </row>
    <row r="23" spans="1:29" s="59" customFormat="1" x14ac:dyDescent="0.25">
      <c r="A23" s="53" t="s">
        <v>33</v>
      </c>
      <c r="B23" s="54"/>
      <c r="C23" s="53" t="s">
        <v>14</v>
      </c>
      <c r="D23" s="53" t="s">
        <v>15</v>
      </c>
      <c r="E23" s="53" t="s">
        <v>16</v>
      </c>
      <c r="F23" s="55" t="s">
        <v>7</v>
      </c>
      <c r="G23" s="56" t="s">
        <v>17</v>
      </c>
      <c r="H23" s="53" t="s">
        <v>18</v>
      </c>
      <c r="I23" s="53" t="s">
        <v>19</v>
      </c>
      <c r="J23" s="53" t="s">
        <v>20</v>
      </c>
      <c r="K23" s="53" t="s">
        <v>21</v>
      </c>
      <c r="L23" s="57" t="s">
        <v>7</v>
      </c>
      <c r="M23" s="53" t="s">
        <v>22</v>
      </c>
      <c r="N23" s="57" t="s">
        <v>23</v>
      </c>
      <c r="O23" s="57" t="s">
        <v>5</v>
      </c>
      <c r="P23" s="57" t="s">
        <v>5</v>
      </c>
      <c r="Q23" s="57" t="s">
        <v>24</v>
      </c>
      <c r="R23" s="53" t="s">
        <v>25</v>
      </c>
      <c r="S23" s="58" t="s">
        <v>26</v>
      </c>
      <c r="T23" s="55" t="s">
        <v>7</v>
      </c>
      <c r="U23" s="53" t="s">
        <v>27</v>
      </c>
      <c r="V23" s="13" t="s">
        <v>28</v>
      </c>
      <c r="W23" s="59" t="s">
        <v>29</v>
      </c>
    </row>
    <row r="24" spans="1:29" x14ac:dyDescent="0.25">
      <c r="A24" s="1" t="s">
        <v>35</v>
      </c>
      <c r="B24" s="1">
        <v>1119</v>
      </c>
      <c r="C24" s="16">
        <v>110</v>
      </c>
      <c r="D24" s="16">
        <v>5</v>
      </c>
      <c r="E24" s="16">
        <v>14</v>
      </c>
      <c r="F24" s="10">
        <f t="shared" ref="F24:F25" si="20">SUM(C24:E24)</f>
        <v>129</v>
      </c>
      <c r="G24" s="17">
        <v>6</v>
      </c>
      <c r="H24" s="16">
        <v>0</v>
      </c>
      <c r="I24" s="16">
        <v>8</v>
      </c>
      <c r="J24" s="16">
        <v>3</v>
      </c>
      <c r="K24" s="16">
        <v>23</v>
      </c>
      <c r="L24" s="12">
        <f>SUM(G24:K24)</f>
        <v>40</v>
      </c>
      <c r="M24" s="1">
        <f t="shared" ref="M24:M25" si="21">SUM(B24+F24-L24)</f>
        <v>1208</v>
      </c>
      <c r="N24" s="12">
        <v>123</v>
      </c>
      <c r="O24" s="12">
        <f>SUM(G24+H24+I24+J24+K24+N24)</f>
        <v>163</v>
      </c>
      <c r="P24" s="12">
        <f>SUM(G24+H24+J24+N24)</f>
        <v>132</v>
      </c>
      <c r="Q24" s="60">
        <f t="shared" ref="Q24:Q26" si="22">SUM(N24/B24)</f>
        <v>0.10991957104557641</v>
      </c>
      <c r="R24" s="1">
        <f>SUM(M24-N24)</f>
        <v>1085</v>
      </c>
      <c r="S24" s="19">
        <f>SUM(R24-B24)</f>
        <v>-34</v>
      </c>
      <c r="T24" s="10">
        <v>46</v>
      </c>
      <c r="U24" s="1">
        <f t="shared" ref="U24:U25" si="23">SUM(R24+T24)</f>
        <v>1131</v>
      </c>
      <c r="V24" s="13">
        <f t="shared" ref="V24:V25" si="24">SUM(U24-B24)</f>
        <v>12</v>
      </c>
      <c r="W24" s="62"/>
    </row>
    <row r="25" spans="1:29" x14ac:dyDescent="0.25">
      <c r="A25" s="1" t="s">
        <v>41</v>
      </c>
      <c r="B25" s="1">
        <v>2287</v>
      </c>
      <c r="C25" s="16">
        <v>231</v>
      </c>
      <c r="D25" s="16">
        <v>43</v>
      </c>
      <c r="E25" s="16">
        <v>39</v>
      </c>
      <c r="F25" s="10">
        <f t="shared" si="20"/>
        <v>313</v>
      </c>
      <c r="G25" s="17">
        <v>88</v>
      </c>
      <c r="H25" s="16">
        <v>0</v>
      </c>
      <c r="I25" s="16">
        <v>25</v>
      </c>
      <c r="J25" s="16">
        <v>23</v>
      </c>
      <c r="K25" s="16">
        <v>48</v>
      </c>
      <c r="L25" s="12">
        <f t="shared" ref="L25" si="25">SUM(G25:K25)</f>
        <v>184</v>
      </c>
      <c r="M25" s="1">
        <f t="shared" si="21"/>
        <v>2416</v>
      </c>
      <c r="N25" s="12">
        <v>40</v>
      </c>
      <c r="O25" s="12">
        <f t="shared" ref="O25" si="26">SUM(G25+H25+I25+J25+K25+N25)</f>
        <v>224</v>
      </c>
      <c r="P25" s="12">
        <f t="shared" ref="P25" si="27">SUM(G25+H25+J25+N25)</f>
        <v>151</v>
      </c>
      <c r="Q25" s="60">
        <f t="shared" si="22"/>
        <v>1.74901617839965E-2</v>
      </c>
      <c r="R25" s="1">
        <f t="shared" ref="R25" si="28">SUM(M25-N25)</f>
        <v>2376</v>
      </c>
      <c r="S25" s="66">
        <f t="shared" ref="S25" si="29">SUM(R25-B25)</f>
        <v>89</v>
      </c>
      <c r="T25" s="10">
        <v>50</v>
      </c>
      <c r="U25" s="1">
        <f t="shared" si="23"/>
        <v>2426</v>
      </c>
      <c r="V25" s="13">
        <f t="shared" si="24"/>
        <v>139</v>
      </c>
      <c r="W25" s="63" t="s">
        <v>50</v>
      </c>
      <c r="X25" s="14" t="s">
        <v>47</v>
      </c>
    </row>
    <row r="26" spans="1:29" s="35" customFormat="1" x14ac:dyDescent="0.25">
      <c r="A26" s="29" t="s">
        <v>31</v>
      </c>
      <c r="B26" s="29">
        <f t="shared" ref="B26:P26" si="30">SUM(B24:B25)</f>
        <v>3406</v>
      </c>
      <c r="C26" s="29">
        <f t="shared" si="30"/>
        <v>341</v>
      </c>
      <c r="D26" s="29">
        <f t="shared" si="30"/>
        <v>48</v>
      </c>
      <c r="E26" s="29">
        <f t="shared" si="30"/>
        <v>53</v>
      </c>
      <c r="F26" s="30">
        <f t="shared" si="30"/>
        <v>442</v>
      </c>
      <c r="G26" s="31">
        <f t="shared" si="30"/>
        <v>94</v>
      </c>
      <c r="H26" s="29">
        <f t="shared" si="30"/>
        <v>0</v>
      </c>
      <c r="I26" s="29">
        <f t="shared" si="30"/>
        <v>33</v>
      </c>
      <c r="J26" s="29">
        <f t="shared" si="30"/>
        <v>26</v>
      </c>
      <c r="K26" s="29">
        <f t="shared" si="30"/>
        <v>71</v>
      </c>
      <c r="L26" s="32">
        <f t="shared" si="30"/>
        <v>224</v>
      </c>
      <c r="M26" s="29">
        <f t="shared" si="30"/>
        <v>3624</v>
      </c>
      <c r="N26" s="32">
        <f t="shared" si="30"/>
        <v>163</v>
      </c>
      <c r="O26" s="32">
        <f t="shared" si="30"/>
        <v>387</v>
      </c>
      <c r="P26" s="32">
        <f t="shared" si="30"/>
        <v>283</v>
      </c>
      <c r="Q26" s="61">
        <f t="shared" si="22"/>
        <v>4.7856723429242513E-2</v>
      </c>
      <c r="R26" s="29">
        <f>SUM(R24:R25)</f>
        <v>3461</v>
      </c>
      <c r="S26" s="71">
        <f>SUM(S24:S25)</f>
        <v>55</v>
      </c>
      <c r="T26" s="30">
        <f>SUM(T24:T25)</f>
        <v>96</v>
      </c>
      <c r="U26" s="29">
        <f>SUM(U24:U25)</f>
        <v>3557</v>
      </c>
      <c r="V26" s="13">
        <f>SUM(V24:V25)</f>
        <v>151</v>
      </c>
      <c r="W26" s="63" t="s">
        <v>50</v>
      </c>
    </row>
    <row r="27" spans="1:29" x14ac:dyDescent="0.25">
      <c r="C27" s="16"/>
      <c r="D27" s="16"/>
      <c r="E27" s="16"/>
      <c r="F27" s="65">
        <f>SUM(F26/B26)</f>
        <v>0.12977099236641221</v>
      </c>
      <c r="G27" s="17"/>
      <c r="H27" s="16"/>
      <c r="I27" s="16"/>
      <c r="J27" s="16"/>
      <c r="K27" s="16"/>
      <c r="L27" s="12"/>
      <c r="M27" s="1"/>
      <c r="N27" s="12"/>
      <c r="O27" s="12"/>
      <c r="P27" s="12"/>
      <c r="Q27" s="12"/>
      <c r="R27" s="1"/>
      <c r="T27" s="10"/>
      <c r="U27" s="1"/>
      <c r="V27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Gathen</dc:creator>
  <cp:lastModifiedBy>Justin Muir</cp:lastModifiedBy>
  <dcterms:created xsi:type="dcterms:W3CDTF">2014-12-16T21:36:28Z</dcterms:created>
  <dcterms:modified xsi:type="dcterms:W3CDTF">2022-03-18T18:03:47Z</dcterms:modified>
</cp:coreProperties>
</file>